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4115" windowHeight="7725"/>
  </bookViews>
  <sheets>
    <sheet name="échancier remboursement" sheetId="1" r:id="rId1"/>
    <sheet name="amortissement dégressif" sheetId="2" r:id="rId2"/>
    <sheet name="VAN TRI" sheetId="3" r:id="rId3"/>
  </sheets>
  <calcPr calcId="145621"/>
</workbook>
</file>

<file path=xl/calcChain.xml><?xml version="1.0" encoding="utf-8"?>
<calcChain xmlns="http://schemas.openxmlformats.org/spreadsheetml/2006/main">
  <c r="C10" i="3" l="1"/>
  <c r="C11" i="3" s="1"/>
  <c r="E10" i="3"/>
  <c r="E11" i="3" s="1"/>
  <c r="F10" i="3"/>
  <c r="F11" i="3" s="1"/>
  <c r="G10" i="3"/>
  <c r="G11" i="3" s="1"/>
  <c r="H10" i="3"/>
  <c r="H11" i="3" s="1"/>
  <c r="D10" i="3"/>
  <c r="D11" i="3" s="1"/>
  <c r="H10" i="2"/>
  <c r="H11" i="2" s="1"/>
  <c r="H12" i="2" s="1"/>
  <c r="F10" i="2" l="1"/>
  <c r="B13" i="3"/>
  <c r="H13" i="2"/>
  <c r="F12" i="2"/>
  <c r="F11" i="2"/>
  <c r="D10" i="2"/>
  <c r="B7" i="2"/>
  <c r="E12" i="2" l="1"/>
  <c r="E10" i="2"/>
  <c r="E13" i="2"/>
  <c r="E11" i="2"/>
  <c r="E15" i="2"/>
  <c r="E14" i="2"/>
  <c r="G10" i="2"/>
  <c r="D11" i="2" s="1"/>
  <c r="H14" i="2"/>
  <c r="H15" i="2" s="1"/>
  <c r="F13" i="2"/>
  <c r="G11" i="2" l="1"/>
  <c r="D12" i="2" l="1"/>
  <c r="G12" i="2" s="1"/>
  <c r="D13" i="2" s="1"/>
  <c r="G13" i="2" l="1"/>
  <c r="D11" i="1"/>
  <c r="B6" i="1"/>
  <c r="B12" i="1"/>
  <c r="B13" i="1" s="1"/>
  <c r="B14" i="1" s="1"/>
  <c r="B15" i="1" s="1"/>
  <c r="B16" i="1" s="1"/>
  <c r="B17" i="1" s="1"/>
  <c r="B18" i="1" s="1"/>
  <c r="B19" i="1" s="1"/>
  <c r="B20" i="1" s="1"/>
  <c r="F12" i="1" l="1"/>
  <c r="F11" i="1"/>
  <c r="G17" i="2"/>
  <c r="D14" i="2"/>
  <c r="G14" i="2"/>
  <c r="G15" i="2" s="1"/>
  <c r="D15" i="2"/>
  <c r="F19" i="1"/>
  <c r="F15" i="1"/>
  <c r="E11" i="1"/>
  <c r="F18" i="1"/>
  <c r="F14" i="1"/>
  <c r="F17" i="1"/>
  <c r="F13" i="1"/>
  <c r="F20" i="1"/>
  <c r="F16" i="1"/>
  <c r="C11" i="1" l="1"/>
  <c r="D12" i="1" s="1"/>
  <c r="E12" i="1" l="1"/>
  <c r="C12" i="1" l="1"/>
  <c r="D13" i="1" s="1"/>
  <c r="E13" i="1" l="1"/>
  <c r="C13" i="1" l="1"/>
  <c r="D14" i="1" s="1"/>
  <c r="E14" i="1" l="1"/>
  <c r="C14" i="1" l="1"/>
  <c r="D15" i="1" s="1"/>
  <c r="E15" i="1" s="1"/>
  <c r="C15" i="1" s="1"/>
  <c r="D16" i="1" s="1"/>
  <c r="E16" i="1" s="1"/>
  <c r="C16" i="1" s="1"/>
  <c r="D17" i="1" s="1"/>
  <c r="E17" i="1" s="1"/>
  <c r="C17" i="1" s="1"/>
  <c r="D18" i="1" s="1"/>
  <c r="E18" i="1" s="1"/>
  <c r="C18" i="1" s="1"/>
  <c r="D19" i="1" s="1"/>
  <c r="E19" i="1" s="1"/>
  <c r="C19" i="1" s="1"/>
  <c r="D20" i="1" l="1"/>
  <c r="B26" i="1" s="1"/>
  <c r="E20" i="1" l="1"/>
  <c r="C20" i="1" l="1"/>
  <c r="B23" i="1"/>
</calcChain>
</file>

<file path=xl/sharedStrings.xml><?xml version="1.0" encoding="utf-8"?>
<sst xmlns="http://schemas.openxmlformats.org/spreadsheetml/2006/main" count="41" uniqueCount="40">
  <si>
    <t>capital</t>
  </si>
  <si>
    <t>intérêt</t>
  </si>
  <si>
    <t xml:space="preserve"> </t>
  </si>
  <si>
    <t>annuité</t>
  </si>
  <si>
    <t>calcul de l'annuité A</t>
  </si>
  <si>
    <t>période</t>
  </si>
  <si>
    <t>Cash-flows nets</t>
  </si>
  <si>
    <t>flux actualisé de cash flow</t>
  </si>
  <si>
    <t>Annéé</t>
  </si>
  <si>
    <t>Valeur comptable nette</t>
  </si>
  <si>
    <t>taux intérêt</t>
  </si>
  <si>
    <t>TRI</t>
  </si>
  <si>
    <t>délais remboursement  n=</t>
  </si>
  <si>
    <t>Hypothèses</t>
  </si>
  <si>
    <t>remboursement capital</t>
  </si>
  <si>
    <t>Dotation aux amortissemet</t>
  </si>
  <si>
    <t>valeur résiduelle VRn</t>
  </si>
  <si>
    <t>Investissement initial I0</t>
  </si>
  <si>
    <t>Calculs</t>
  </si>
  <si>
    <t>taux d'amortissement dégressif</t>
  </si>
  <si>
    <t>taux d'amortissement linéaire</t>
  </si>
  <si>
    <t>Nombre d’année restant</t>
  </si>
  <si>
    <t>taux d'intérêt r=</t>
  </si>
  <si>
    <t>Remarques</t>
  </si>
  <si>
    <t>Somme des amortissements de la dette  =</t>
  </si>
  <si>
    <t>La somme des amortissements de la dette  (remboursement de la dette (amortissement du capital) est égale à la dette initiale</t>
  </si>
  <si>
    <t>La somme des intérêts =</t>
  </si>
  <si>
    <t>durée amortissement n =</t>
  </si>
  <si>
    <t>coefficient dégressif=</t>
  </si>
  <si>
    <t>La somme des dotations aux amortissements  est égale à la valeur comptable nette initiale =</t>
  </si>
  <si>
    <t>Données</t>
  </si>
  <si>
    <t xml:space="preserve">Investissement initial </t>
  </si>
  <si>
    <t>Durée de vie n=</t>
  </si>
  <si>
    <t>Taux d'actualisation</t>
  </si>
  <si>
    <t>Cash flows générés par période</t>
  </si>
  <si>
    <t>Période</t>
  </si>
  <si>
    <t>La VAN est :</t>
  </si>
  <si>
    <t>Comme la VAN est positive, alors on accepte le projet</t>
  </si>
  <si>
    <t>On peut vérifier que la VAN est approximativement nulle pour un taux d'actualisation égale à 5.3% (cellule B5)</t>
  </si>
  <si>
    <t>Donc le taux de rendement interne est égal à 5.3%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</si>
</sst>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Verdana"/>
      <family val="2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9" fontId="0" fillId="0" borderId="0" xfId="0" applyNumberFormat="1"/>
    <xf numFmtId="0" fontId="3" fillId="0" borderId="0" xfId="0" applyFont="1" applyFill="1" applyBorder="1" applyAlignment="1">
      <alignment horizontal="justify" vertical="center" wrapText="1"/>
    </xf>
    <xf numFmtId="164" fontId="0" fillId="0" borderId="0" xfId="0" applyNumberFormat="1"/>
    <xf numFmtId="0" fontId="8" fillId="0" borderId="0" xfId="0" applyFont="1"/>
    <xf numFmtId="0" fontId="9" fillId="0" borderId="0" xfId="0" applyFont="1"/>
    <xf numFmtId="9" fontId="9" fillId="0" borderId="0" xfId="0" applyNumberFormat="1" applyFont="1"/>
    <xf numFmtId="0" fontId="8" fillId="0" borderId="0" xfId="0" applyFont="1" applyAlignment="1">
      <alignment vertical="center" wrapText="1"/>
    </xf>
    <xf numFmtId="0" fontId="10" fillId="0" borderId="3" xfId="0" applyFont="1" applyBorder="1"/>
    <xf numFmtId="0" fontId="10" fillId="0" borderId="2" xfId="0" applyFont="1" applyBorder="1"/>
    <xf numFmtId="165" fontId="9" fillId="0" borderId="4" xfId="0" applyNumberFormat="1" applyFont="1" applyBorder="1"/>
    <xf numFmtId="165" fontId="9" fillId="0" borderId="5" xfId="0" applyNumberFormat="1" applyFont="1" applyBorder="1"/>
    <xf numFmtId="165" fontId="9" fillId="0" borderId="6" xfId="0" applyNumberFormat="1" applyFont="1" applyBorder="1"/>
    <xf numFmtId="165" fontId="9" fillId="0" borderId="7" xfId="0" applyNumberFormat="1" applyFont="1" applyBorder="1"/>
    <xf numFmtId="0" fontId="9" fillId="0" borderId="8" xfId="0" applyFont="1" applyBorder="1"/>
    <xf numFmtId="0" fontId="9" fillId="0" borderId="9" xfId="0" applyFont="1" applyBorder="1"/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13" xfId="0" applyFont="1" applyBorder="1"/>
    <xf numFmtId="165" fontId="9" fillId="0" borderId="14" xfId="0" applyNumberFormat="1" applyFont="1" applyBorder="1"/>
    <xf numFmtId="165" fontId="9" fillId="0" borderId="15" xfId="0" applyNumberFormat="1" applyFont="1" applyBorder="1"/>
    <xf numFmtId="0" fontId="8" fillId="0" borderId="1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right" vertical="center" wrapText="1" indent="4"/>
    </xf>
    <xf numFmtId="165" fontId="5" fillId="0" borderId="14" xfId="0" applyNumberFormat="1" applyFont="1" applyBorder="1" applyAlignment="1">
      <alignment horizontal="right" vertical="center" wrapText="1" indent="4"/>
    </xf>
    <xf numFmtId="165" fontId="5" fillId="0" borderId="15" xfId="0" applyNumberFormat="1" applyFont="1" applyBorder="1" applyAlignment="1">
      <alignment horizontal="right" vertical="center" wrapText="1" indent="4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right" indent="1"/>
    </xf>
    <xf numFmtId="10" fontId="7" fillId="0" borderId="0" xfId="0" applyNumberFormat="1" applyFont="1" applyAlignment="1">
      <alignment horizontal="right" indent="1"/>
    </xf>
    <xf numFmtId="0" fontId="6" fillId="0" borderId="0" xfId="0" applyFont="1"/>
    <xf numFmtId="3" fontId="5" fillId="0" borderId="9" xfId="0" applyNumberFormat="1" applyFont="1" applyBorder="1" applyAlignment="1">
      <alignment horizontal="right" vertical="center" wrapText="1" indent="4"/>
    </xf>
    <xf numFmtId="3" fontId="5" fillId="0" borderId="5" xfId="0" applyNumberFormat="1" applyFont="1" applyBorder="1" applyAlignment="1">
      <alignment horizontal="right" vertical="center" wrapText="1" indent="4"/>
    </xf>
    <xf numFmtId="10" fontId="4" fillId="0" borderId="16" xfId="0" applyNumberFormat="1" applyFont="1" applyBorder="1" applyAlignment="1">
      <alignment horizontal="center" vertical="center" wrapText="1"/>
    </xf>
    <xf numFmtId="10" fontId="5" fillId="0" borderId="13" xfId="0" applyNumberFormat="1" applyFont="1" applyBorder="1" applyAlignment="1">
      <alignment horizontal="right" vertical="center" wrapText="1" indent="4"/>
    </xf>
    <xf numFmtId="10" fontId="4" fillId="0" borderId="17" xfId="0" applyNumberFormat="1" applyFont="1" applyBorder="1" applyAlignment="1">
      <alignment horizontal="center" vertical="center" wrapText="1"/>
    </xf>
    <xf numFmtId="10" fontId="5" fillId="0" borderId="14" xfId="0" applyNumberFormat="1" applyFont="1" applyBorder="1" applyAlignment="1">
      <alignment horizontal="right" vertical="center" wrapText="1" indent="4"/>
    </xf>
    <xf numFmtId="10" fontId="4" fillId="0" borderId="18" xfId="0" applyNumberFormat="1" applyFont="1" applyBorder="1" applyAlignment="1">
      <alignment horizontal="center" vertical="center" wrapText="1"/>
    </xf>
    <xf numFmtId="10" fontId="5" fillId="0" borderId="15" xfId="0" applyNumberFormat="1" applyFont="1" applyBorder="1" applyAlignment="1">
      <alignment horizontal="right" vertical="center" wrapText="1" indent="4"/>
    </xf>
    <xf numFmtId="10" fontId="4" fillId="2" borderId="17" xfId="0" applyNumberFormat="1" applyFont="1" applyFill="1" applyBorder="1" applyAlignment="1">
      <alignment horizontal="center" vertical="center" wrapText="1"/>
    </xf>
    <xf numFmtId="10" fontId="5" fillId="2" borderId="14" xfId="0" applyNumberFormat="1" applyFont="1" applyFill="1" applyBorder="1" applyAlignment="1">
      <alignment horizontal="right" vertical="center" wrapText="1" indent="4"/>
    </xf>
    <xf numFmtId="0" fontId="9" fillId="0" borderId="0" xfId="0" applyFont="1" applyAlignment="1">
      <alignment horizontal="left" vertical="center" wrapText="1"/>
    </xf>
    <xf numFmtId="165" fontId="9" fillId="0" borderId="0" xfId="0" applyNumberFormat="1" applyFont="1"/>
    <xf numFmtId="3" fontId="9" fillId="0" borderId="0" xfId="0" applyNumberFormat="1" applyFont="1"/>
    <xf numFmtId="0" fontId="6" fillId="0" borderId="0" xfId="0" applyFont="1" applyAlignment="1"/>
    <xf numFmtId="165" fontId="5" fillId="0" borderId="8" xfId="0" applyNumberFormat="1" applyFont="1" applyBorder="1" applyAlignment="1">
      <alignment horizontal="right" vertical="center" wrapText="1" indent="2"/>
    </xf>
    <xf numFmtId="165" fontId="5" fillId="0" borderId="4" xfId="0" applyNumberFormat="1" applyFont="1" applyBorder="1" applyAlignment="1">
      <alignment horizontal="right" vertical="center" wrapText="1" indent="2"/>
    </xf>
    <xf numFmtId="165" fontId="6" fillId="0" borderId="0" xfId="0" applyNumberFormat="1" applyFont="1" applyAlignment="1">
      <alignment horizontal="right" indent="2"/>
    </xf>
    <xf numFmtId="0" fontId="1" fillId="0" borderId="19" xfId="0" applyFont="1" applyBorder="1" applyAlignment="1">
      <alignment vertical="center" wrapText="1"/>
    </xf>
    <xf numFmtId="0" fontId="1" fillId="0" borderId="24" xfId="0" applyFont="1" applyBorder="1" applyAlignment="1">
      <alignment horizontal="right" vertical="center" indent="1"/>
    </xf>
    <xf numFmtId="164" fontId="1" fillId="0" borderId="6" xfId="0" applyNumberFormat="1" applyFont="1" applyBorder="1" applyAlignment="1">
      <alignment horizontal="right" vertical="center" indent="1"/>
    </xf>
    <xf numFmtId="164" fontId="1" fillId="0" borderId="7" xfId="0" applyNumberFormat="1" applyFont="1" applyBorder="1" applyAlignment="1">
      <alignment horizontal="right" vertical="center" indent="1"/>
    </xf>
    <xf numFmtId="0" fontId="12" fillId="0" borderId="0" xfId="0" applyFont="1" applyFill="1" applyBorder="1" applyAlignment="1">
      <alignment horizontal="right" vertical="center"/>
    </xf>
    <xf numFmtId="0" fontId="0" fillId="2" borderId="1" xfId="0" applyFill="1" applyBorder="1" applyAlignment="1">
      <alignment vertical="top"/>
    </xf>
    <xf numFmtId="0" fontId="11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 wrapText="1"/>
    </xf>
    <xf numFmtId="3" fontId="2" fillId="2" borderId="21" xfId="0" applyNumberFormat="1" applyFont="1" applyFill="1" applyBorder="1" applyAlignment="1">
      <alignment horizontal="right" vertical="center" wrapText="1" indent="1"/>
    </xf>
    <xf numFmtId="0" fontId="2" fillId="2" borderId="22" xfId="0" applyFont="1" applyFill="1" applyBorder="1" applyAlignment="1">
      <alignment horizontal="right" vertical="center" wrapText="1" indent="1"/>
    </xf>
    <xf numFmtId="0" fontId="2" fillId="2" borderId="23" xfId="0" applyFont="1" applyFill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F3" sqref="F3"/>
    </sheetView>
  </sheetViews>
  <sheetFormatPr baseColWidth="10" defaultColWidth="9.140625" defaultRowHeight="18.75" x14ac:dyDescent="0.3"/>
  <cols>
    <col min="1" max="1" width="34.140625" style="5" customWidth="1"/>
    <col min="2" max="2" width="15.7109375" style="5" bestFit="1" customWidth="1"/>
    <col min="3" max="3" width="10.5703125" style="5" bestFit="1" customWidth="1"/>
    <col min="4" max="4" width="9.28515625" style="5" bestFit="1" customWidth="1"/>
    <col min="5" max="5" width="19.5703125" style="5" customWidth="1"/>
    <col min="6" max="6" width="11.85546875" style="5" customWidth="1"/>
    <col min="7" max="16384" width="9.140625" style="5"/>
  </cols>
  <sheetData>
    <row r="1" spans="1:6" x14ac:dyDescent="0.3">
      <c r="A1" s="4" t="s">
        <v>13</v>
      </c>
    </row>
    <row r="2" spans="1:6" x14ac:dyDescent="0.3">
      <c r="A2" s="5" t="s">
        <v>22</v>
      </c>
      <c r="B2" s="6">
        <v>0.05</v>
      </c>
    </row>
    <row r="3" spans="1:6" x14ac:dyDescent="0.3">
      <c r="A3" s="5" t="s">
        <v>12</v>
      </c>
      <c r="B3" s="5">
        <v>10</v>
      </c>
    </row>
    <row r="5" spans="1:6" ht="19.5" thickBot="1" x14ac:dyDescent="0.35"/>
    <row r="6" spans="1:6" ht="19.5" thickBot="1" x14ac:dyDescent="0.35">
      <c r="A6" s="8" t="s">
        <v>4</v>
      </c>
      <c r="B6" s="9">
        <f>B2*C10/(1-(1/(1+B2)^B3))</f>
        <v>1295.0457496545669</v>
      </c>
    </row>
    <row r="8" spans="1:6" ht="19.5" thickBot="1" x14ac:dyDescent="0.35"/>
    <row r="9" spans="1:6" ht="41.25" customHeight="1" thickBot="1" x14ac:dyDescent="0.35">
      <c r="A9" s="7"/>
      <c r="B9" s="22" t="s">
        <v>5</v>
      </c>
      <c r="C9" s="18" t="s">
        <v>0</v>
      </c>
      <c r="D9" s="16" t="s">
        <v>1</v>
      </c>
      <c r="E9" s="16" t="s">
        <v>14</v>
      </c>
      <c r="F9" s="17" t="s">
        <v>3</v>
      </c>
    </row>
    <row r="10" spans="1:6" ht="23.1" customHeight="1" x14ac:dyDescent="0.3">
      <c r="B10" s="23">
        <v>0</v>
      </c>
      <c r="C10" s="19">
        <v>10000</v>
      </c>
      <c r="D10" s="14"/>
      <c r="E10" s="14"/>
      <c r="F10" s="15"/>
    </row>
    <row r="11" spans="1:6" ht="23.1" customHeight="1" x14ac:dyDescent="0.3">
      <c r="B11" s="24">
        <v>1</v>
      </c>
      <c r="C11" s="20">
        <f>C10-E11</f>
        <v>9204.9542503454322</v>
      </c>
      <c r="D11" s="10">
        <f t="shared" ref="D11:D20" si="0">C10*$B$2</f>
        <v>500</v>
      </c>
      <c r="E11" s="10">
        <f t="shared" ref="E11:E20" si="1">$F$11-D11</f>
        <v>795.04574965456686</v>
      </c>
      <c r="F11" s="11">
        <f t="shared" ref="F11:F20" si="2">$B$6</f>
        <v>1295.0457496545669</v>
      </c>
    </row>
    <row r="12" spans="1:6" ht="23.1" customHeight="1" x14ac:dyDescent="0.3">
      <c r="B12" s="24">
        <f>B11+1</f>
        <v>2</v>
      </c>
      <c r="C12" s="20">
        <f t="shared" ref="C12:C20" si="3">C11-E12</f>
        <v>8370.1562132081363</v>
      </c>
      <c r="D12" s="10">
        <f t="shared" si="0"/>
        <v>460.24771251727162</v>
      </c>
      <c r="E12" s="10">
        <f t="shared" si="1"/>
        <v>834.7980371372953</v>
      </c>
      <c r="F12" s="11">
        <f t="shared" si="2"/>
        <v>1295.0457496545669</v>
      </c>
    </row>
    <row r="13" spans="1:6" ht="23.1" customHeight="1" x14ac:dyDescent="0.3">
      <c r="B13" s="24">
        <f t="shared" ref="B13:B19" si="4">B12+1</f>
        <v>3</v>
      </c>
      <c r="C13" s="20">
        <f t="shared" si="3"/>
        <v>7493.6182742139763</v>
      </c>
      <c r="D13" s="10">
        <f t="shared" si="0"/>
        <v>418.50781066040685</v>
      </c>
      <c r="E13" s="10">
        <f t="shared" si="1"/>
        <v>876.53793899415996</v>
      </c>
      <c r="F13" s="11">
        <f t="shared" si="2"/>
        <v>1295.0457496545669</v>
      </c>
    </row>
    <row r="14" spans="1:6" ht="23.1" customHeight="1" x14ac:dyDescent="0.3">
      <c r="B14" s="24">
        <f t="shared" si="4"/>
        <v>4</v>
      </c>
      <c r="C14" s="20">
        <f t="shared" si="3"/>
        <v>6573.2534382701087</v>
      </c>
      <c r="D14" s="10">
        <f t="shared" si="0"/>
        <v>374.68091371069886</v>
      </c>
      <c r="E14" s="10">
        <f t="shared" si="1"/>
        <v>920.364835943868</v>
      </c>
      <c r="F14" s="11">
        <f t="shared" si="2"/>
        <v>1295.0457496545669</v>
      </c>
    </row>
    <row r="15" spans="1:6" ht="23.1" customHeight="1" x14ac:dyDescent="0.3">
      <c r="B15" s="24">
        <f t="shared" si="4"/>
        <v>5</v>
      </c>
      <c r="C15" s="20">
        <f t="shared" si="3"/>
        <v>5606.8703605290475</v>
      </c>
      <c r="D15" s="10">
        <f t="shared" si="0"/>
        <v>328.66267191350545</v>
      </c>
      <c r="E15" s="10">
        <f t="shared" si="1"/>
        <v>966.38307774106147</v>
      </c>
      <c r="F15" s="11">
        <f t="shared" si="2"/>
        <v>1295.0457496545669</v>
      </c>
    </row>
    <row r="16" spans="1:6" ht="23.1" customHeight="1" x14ac:dyDescent="0.3">
      <c r="B16" s="24">
        <f t="shared" si="4"/>
        <v>6</v>
      </c>
      <c r="C16" s="20">
        <f t="shared" si="3"/>
        <v>4592.168128900933</v>
      </c>
      <c r="D16" s="10">
        <f t="shared" si="0"/>
        <v>280.34351802645239</v>
      </c>
      <c r="E16" s="10">
        <f t="shared" si="1"/>
        <v>1014.7022316281145</v>
      </c>
      <c r="F16" s="11">
        <f t="shared" si="2"/>
        <v>1295.0457496545669</v>
      </c>
    </row>
    <row r="17" spans="1:6" ht="23.1" customHeight="1" x14ac:dyDescent="0.3">
      <c r="B17" s="24">
        <f t="shared" si="4"/>
        <v>7</v>
      </c>
      <c r="C17" s="20">
        <f t="shared" si="3"/>
        <v>3526.7307856914131</v>
      </c>
      <c r="D17" s="10">
        <f t="shared" si="0"/>
        <v>229.60840644504665</v>
      </c>
      <c r="E17" s="10">
        <f t="shared" si="1"/>
        <v>1065.4373432095201</v>
      </c>
      <c r="F17" s="11">
        <f t="shared" si="2"/>
        <v>1295.0457496545669</v>
      </c>
    </row>
    <row r="18" spans="1:6" ht="23.1" customHeight="1" x14ac:dyDescent="0.3">
      <c r="B18" s="24">
        <f t="shared" si="4"/>
        <v>8</v>
      </c>
      <c r="C18" s="20">
        <f t="shared" si="3"/>
        <v>2408.021575321417</v>
      </c>
      <c r="D18" s="10">
        <f t="shared" si="0"/>
        <v>176.33653928457068</v>
      </c>
      <c r="E18" s="10">
        <f t="shared" si="1"/>
        <v>1118.7092103699961</v>
      </c>
      <c r="F18" s="11">
        <f t="shared" si="2"/>
        <v>1295.0457496545669</v>
      </c>
    </row>
    <row r="19" spans="1:6" ht="23.1" customHeight="1" x14ac:dyDescent="0.3">
      <c r="B19" s="24">
        <f t="shared" si="4"/>
        <v>9</v>
      </c>
      <c r="C19" s="20">
        <f t="shared" si="3"/>
        <v>1233.376904432921</v>
      </c>
      <c r="D19" s="10">
        <f t="shared" si="0"/>
        <v>120.40107876607085</v>
      </c>
      <c r="E19" s="10">
        <f t="shared" si="1"/>
        <v>1174.644670888496</v>
      </c>
      <c r="F19" s="11">
        <f t="shared" si="2"/>
        <v>1295.0457496545669</v>
      </c>
    </row>
    <row r="20" spans="1:6" ht="23.1" customHeight="1" thickBot="1" x14ac:dyDescent="0.35">
      <c r="B20" s="25">
        <f>B19+1</f>
        <v>10</v>
      </c>
      <c r="C20" s="21">
        <f t="shared" si="3"/>
        <v>0</v>
      </c>
      <c r="D20" s="12">
        <f t="shared" si="0"/>
        <v>61.668845221646052</v>
      </c>
      <c r="E20" s="12">
        <f t="shared" si="1"/>
        <v>1233.3769044329208</v>
      </c>
      <c r="F20" s="13">
        <f t="shared" si="2"/>
        <v>1295.0457496545669</v>
      </c>
    </row>
    <row r="22" spans="1:6" x14ac:dyDescent="0.3">
      <c r="A22" s="4" t="s">
        <v>23</v>
      </c>
    </row>
    <row r="23" spans="1:6" ht="41.25" customHeight="1" x14ac:dyDescent="0.3">
      <c r="A23" s="50" t="s">
        <v>24</v>
      </c>
      <c r="B23" s="52">
        <f>SUM(E10:E20)</f>
        <v>9999.9999999999982</v>
      </c>
    </row>
    <row r="24" spans="1:6" x14ac:dyDescent="0.3">
      <c r="A24" s="5" t="s">
        <v>25</v>
      </c>
    </row>
    <row r="26" spans="1:6" x14ac:dyDescent="0.3">
      <c r="A26" s="5" t="s">
        <v>26</v>
      </c>
      <c r="B26" s="51">
        <f>SUM(D11:D20)</f>
        <v>2950.4574965456695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D4" sqref="D4"/>
    </sheetView>
  </sheetViews>
  <sheetFormatPr baseColWidth="10" defaultColWidth="9.140625" defaultRowHeight="15" x14ac:dyDescent="0.25"/>
  <cols>
    <col min="1" max="1" width="26.28515625" customWidth="1"/>
    <col min="4" max="4" width="19.140625" customWidth="1"/>
    <col min="5" max="5" width="20.5703125" customWidth="1"/>
    <col min="6" max="6" width="19.28515625" customWidth="1"/>
    <col min="7" max="7" width="14.42578125" bestFit="1" customWidth="1"/>
  </cols>
  <sheetData>
    <row r="1" spans="1:8" x14ac:dyDescent="0.25">
      <c r="A1" s="39" t="s">
        <v>13</v>
      </c>
    </row>
    <row r="2" spans="1:8" x14ac:dyDescent="0.25">
      <c r="A2" t="s">
        <v>17</v>
      </c>
      <c r="B2" s="37">
        <v>24500</v>
      </c>
    </row>
    <row r="3" spans="1:8" x14ac:dyDescent="0.25">
      <c r="A3" t="s">
        <v>16</v>
      </c>
      <c r="B3" s="37">
        <v>1000</v>
      </c>
    </row>
    <row r="4" spans="1:8" x14ac:dyDescent="0.25">
      <c r="A4" t="s">
        <v>27</v>
      </c>
      <c r="B4" s="37">
        <v>6</v>
      </c>
    </row>
    <row r="5" spans="1:8" x14ac:dyDescent="0.25">
      <c r="A5" t="s">
        <v>28</v>
      </c>
      <c r="B5" s="37">
        <v>2</v>
      </c>
    </row>
    <row r="6" spans="1:8" x14ac:dyDescent="0.25">
      <c r="A6" s="39" t="s">
        <v>18</v>
      </c>
    </row>
    <row r="7" spans="1:8" ht="15.75" x14ac:dyDescent="0.25">
      <c r="A7" s="2" t="s">
        <v>10</v>
      </c>
      <c r="B7" s="38">
        <f>1/B4*B5</f>
        <v>0.33333333333333331</v>
      </c>
    </row>
    <row r="8" spans="1:8" ht="15.75" thickBot="1" x14ac:dyDescent="0.3"/>
    <row r="9" spans="1:8" s="26" customFormat="1" ht="48" thickBot="1" x14ac:dyDescent="0.3">
      <c r="C9" s="27" t="s">
        <v>8</v>
      </c>
      <c r="D9" s="30" t="s">
        <v>9</v>
      </c>
      <c r="E9" s="27" t="s">
        <v>19</v>
      </c>
      <c r="F9" s="30" t="s">
        <v>20</v>
      </c>
      <c r="G9" s="28" t="s">
        <v>15</v>
      </c>
      <c r="H9" s="29" t="s">
        <v>21</v>
      </c>
    </row>
    <row r="10" spans="1:8" ht="15.75" x14ac:dyDescent="0.25">
      <c r="C10" s="34">
        <v>1</v>
      </c>
      <c r="D10" s="31">
        <f>B2-B3</f>
        <v>23500</v>
      </c>
      <c r="E10" s="42">
        <f>$B$7</f>
        <v>0.33333333333333331</v>
      </c>
      <c r="F10" s="43">
        <f>1/H10</f>
        <v>0.16666666666666666</v>
      </c>
      <c r="G10" s="54">
        <f>D10*$B$7</f>
        <v>7833.333333333333</v>
      </c>
      <c r="H10" s="40">
        <f>+B4</f>
        <v>6</v>
      </c>
    </row>
    <row r="11" spans="1:8" ht="15.75" x14ac:dyDescent="0.25">
      <c r="C11" s="35">
        <v>2</v>
      </c>
      <c r="D11" s="32">
        <f>D10-G10</f>
        <v>15666.666666666668</v>
      </c>
      <c r="E11" s="44">
        <f t="shared" ref="E11:E15" si="0">$B$7</f>
        <v>0.33333333333333331</v>
      </c>
      <c r="F11" s="45">
        <f t="shared" ref="F11:F13" si="1">1/H11</f>
        <v>0.2</v>
      </c>
      <c r="G11" s="55">
        <f>D11*$B$7</f>
        <v>5222.2222222222226</v>
      </c>
      <c r="H11" s="41">
        <f>+H10-1</f>
        <v>5</v>
      </c>
    </row>
    <row r="12" spans="1:8" ht="15.75" x14ac:dyDescent="0.25">
      <c r="C12" s="35">
        <v>3</v>
      </c>
      <c r="D12" s="32">
        <f>D11-G11</f>
        <v>10444.444444444445</v>
      </c>
      <c r="E12" s="44">
        <f t="shared" si="0"/>
        <v>0.33333333333333331</v>
      </c>
      <c r="F12" s="45">
        <f t="shared" si="1"/>
        <v>0.25</v>
      </c>
      <c r="G12" s="55">
        <f>D12*$B$7</f>
        <v>3481.4814814814818</v>
      </c>
      <c r="H12" s="41">
        <f t="shared" ref="H12:H15" si="2">+H11-1</f>
        <v>4</v>
      </c>
    </row>
    <row r="13" spans="1:8" ht="15.75" x14ac:dyDescent="0.25">
      <c r="C13" s="35">
        <v>4</v>
      </c>
      <c r="D13" s="32">
        <f>D12-G12</f>
        <v>6962.9629629629635</v>
      </c>
      <c r="E13" s="48">
        <f t="shared" si="0"/>
        <v>0.33333333333333331</v>
      </c>
      <c r="F13" s="49">
        <f t="shared" si="1"/>
        <v>0.33333333333333331</v>
      </c>
      <c r="G13" s="55">
        <f>D13*$B$7</f>
        <v>2320.9876543209875</v>
      </c>
      <c r="H13" s="41">
        <f t="shared" si="2"/>
        <v>3</v>
      </c>
    </row>
    <row r="14" spans="1:8" ht="15.75" x14ac:dyDescent="0.25">
      <c r="C14" s="35">
        <v>5</v>
      </c>
      <c r="D14" s="32">
        <f>D13-G13</f>
        <v>4641.975308641976</v>
      </c>
      <c r="E14" s="44">
        <f t="shared" si="0"/>
        <v>0.33333333333333331</v>
      </c>
      <c r="F14" s="45"/>
      <c r="G14" s="55">
        <f>+G13</f>
        <v>2320.9876543209875</v>
      </c>
      <c r="H14" s="41">
        <f t="shared" si="2"/>
        <v>2</v>
      </c>
    </row>
    <row r="15" spans="1:8" ht="16.5" thickBot="1" x14ac:dyDescent="0.3">
      <c r="C15" s="36">
        <v>6</v>
      </c>
      <c r="D15" s="33">
        <f>D14-H14</f>
        <v>4639.975308641976</v>
      </c>
      <c r="E15" s="46">
        <f t="shared" si="0"/>
        <v>0.33333333333333331</v>
      </c>
      <c r="F15" s="47"/>
      <c r="G15" s="55">
        <f>+G14</f>
        <v>2320.9876543209875</v>
      </c>
      <c r="H15" s="41">
        <f t="shared" si="2"/>
        <v>1</v>
      </c>
    </row>
    <row r="17" spans="1:7" x14ac:dyDescent="0.25">
      <c r="A17" s="53" t="s">
        <v>29</v>
      </c>
      <c r="G17" s="56">
        <f>SUM(G10:G15)</f>
        <v>23499.999999999996</v>
      </c>
    </row>
    <row r="19" spans="1:7" x14ac:dyDescent="0.25">
      <c r="E19" s="3" t="s">
        <v>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workbookViewId="0">
      <selection activeCell="E3" sqref="E3"/>
    </sheetView>
  </sheetViews>
  <sheetFormatPr baseColWidth="10" defaultColWidth="9.140625" defaultRowHeight="15" x14ac:dyDescent="0.25"/>
  <cols>
    <col min="1" max="1" width="29.28515625" bestFit="1" customWidth="1"/>
    <col min="2" max="2" width="15.5703125" customWidth="1"/>
    <col min="3" max="3" width="10.7109375" customWidth="1"/>
    <col min="4" max="4" width="13.7109375" bestFit="1" customWidth="1"/>
    <col min="5" max="8" width="14.7109375" bestFit="1" customWidth="1"/>
    <col min="17" max="19" width="14.42578125" bestFit="1" customWidth="1"/>
  </cols>
  <sheetData>
    <row r="2" spans="1:8" x14ac:dyDescent="0.25">
      <c r="A2" t="s">
        <v>30</v>
      </c>
      <c r="H2" s="1"/>
    </row>
    <row r="3" spans="1:8" x14ac:dyDescent="0.25">
      <c r="A3" t="s">
        <v>31</v>
      </c>
      <c r="B3">
        <v>2500</v>
      </c>
    </row>
    <row r="4" spans="1:8" x14ac:dyDescent="0.25">
      <c r="A4" t="s">
        <v>32</v>
      </c>
      <c r="B4">
        <v>5</v>
      </c>
    </row>
    <row r="5" spans="1:8" x14ac:dyDescent="0.25">
      <c r="A5" t="s">
        <v>33</v>
      </c>
      <c r="B5" s="1">
        <v>5.3499999999999999E-2</v>
      </c>
    </row>
    <row r="6" spans="1:8" x14ac:dyDescent="0.25">
      <c r="A6" t="s">
        <v>34</v>
      </c>
      <c r="B6">
        <v>650</v>
      </c>
      <c r="C6">
        <v>600</v>
      </c>
      <c r="D6">
        <v>550</v>
      </c>
      <c r="E6">
        <v>500</v>
      </c>
      <c r="F6">
        <v>600</v>
      </c>
    </row>
    <row r="8" spans="1:8" ht="15.75" thickBot="1" x14ac:dyDescent="0.3"/>
    <row r="9" spans="1:8" ht="23.25" customHeight="1" thickBot="1" x14ac:dyDescent="0.3">
      <c r="B9" s="62" t="s">
        <v>35</v>
      </c>
      <c r="C9" s="63">
        <v>0</v>
      </c>
      <c r="D9" s="63">
        <v>1</v>
      </c>
      <c r="E9" s="63">
        <v>2</v>
      </c>
      <c r="F9" s="63">
        <v>3</v>
      </c>
      <c r="G9" s="63">
        <v>4</v>
      </c>
      <c r="H9" s="63">
        <v>5</v>
      </c>
    </row>
    <row r="10" spans="1:8" ht="26.25" thickBot="1" x14ac:dyDescent="0.3">
      <c r="B10" s="64" t="s">
        <v>6</v>
      </c>
      <c r="C10" s="65">
        <f>-B3</f>
        <v>-2500</v>
      </c>
      <c r="D10" s="66">
        <f>B6</f>
        <v>650</v>
      </c>
      <c r="E10" s="66">
        <f>C6</f>
        <v>600</v>
      </c>
      <c r="F10" s="66">
        <f>D6</f>
        <v>550</v>
      </c>
      <c r="G10" s="66">
        <f>E6</f>
        <v>500</v>
      </c>
      <c r="H10" s="67">
        <f>F6</f>
        <v>600</v>
      </c>
    </row>
    <row r="11" spans="1:8" ht="43.5" customHeight="1" thickBot="1" x14ac:dyDescent="0.3">
      <c r="B11" s="57" t="s">
        <v>7</v>
      </c>
      <c r="C11" s="58">
        <f>C10/(1+$B$5)^C9</f>
        <v>-2500</v>
      </c>
      <c r="D11" s="59">
        <f>D10/(1+$B$5)^D9</f>
        <v>616.99098243948731</v>
      </c>
      <c r="E11" s="59">
        <f t="shared" ref="E11:H11" si="0">E10/(1+$B$5)^E9</f>
        <v>540.60762946032264</v>
      </c>
      <c r="F11" s="59">
        <f t="shared" si="0"/>
        <v>470.39107135449672</v>
      </c>
      <c r="G11" s="59">
        <f t="shared" si="0"/>
        <v>405.91195698709646</v>
      </c>
      <c r="H11" s="60">
        <f t="shared" si="0"/>
        <v>462.35818546228353</v>
      </c>
    </row>
    <row r="13" spans="1:8" x14ac:dyDescent="0.25">
      <c r="A13" s="39" t="s">
        <v>36</v>
      </c>
      <c r="B13" s="61">
        <f>+SUM(C11:H11)</f>
        <v>-3.7401742963134552</v>
      </c>
    </row>
    <row r="14" spans="1:8" x14ac:dyDescent="0.25">
      <c r="A14" t="s">
        <v>37</v>
      </c>
    </row>
    <row r="16" spans="1:8" x14ac:dyDescent="0.25">
      <c r="A16" t="s">
        <v>11</v>
      </c>
      <c r="B16" t="s">
        <v>38</v>
      </c>
    </row>
    <row r="17" spans="2:2" x14ac:dyDescent="0.25">
      <c r="B17" s="39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échancier remboursement</vt:lpstr>
      <vt:lpstr>amortissement dégressif</vt:lpstr>
      <vt:lpstr>VAN TRI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PAVILION DM 4</cp:lastModifiedBy>
  <dcterms:created xsi:type="dcterms:W3CDTF">2017-02-26T03:59:46Z</dcterms:created>
  <dcterms:modified xsi:type="dcterms:W3CDTF">2020-04-07T17:58:08Z</dcterms:modified>
</cp:coreProperties>
</file>