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4470" activeTab="2"/>
  </bookViews>
  <sheets>
    <sheet name="الهرم السكاني (2)" sheetId="1" r:id="rId1"/>
    <sheet name="الهرم السكاني" sheetId="2" r:id="rId2"/>
    <sheet name="التركيب العمري - النوعي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<sst xmlns="http://schemas.openxmlformats.org/spreadsheetml/2006/main" count="44" uniqueCount="41">
  <si>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</si>
  <si>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</si>
  <si>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</si>
  <si>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</si>
  <si>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</si>
  <si>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</si>
  <si>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</si>
  <si>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</si>
  <si>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</si>
  <si>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</si>
  <si>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</si>
  <si>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+</t>
  </si>
  <si>
    <t>15 - 19</t>
  </si>
  <si>
    <t>20 - 24</t>
  </si>
  <si>
    <t>25 - 29</t>
  </si>
  <si>
    <t>تعداد 2004</t>
  </si>
  <si>
    <t>الذكور</t>
  </si>
  <si>
    <t>الاناث</t>
  </si>
  <si>
    <t>الإجمالي</t>
  </si>
  <si>
    <t>التكرار التراكمي للإجمالي</t>
  </si>
  <si>
    <t>0 - 4</t>
  </si>
  <si>
    <t xml:space="preserve">5 - 9 </t>
  </si>
  <si>
    <t>التكرار التراكمي للذكور</t>
  </si>
  <si>
    <t>التكرار التراكمي للإناث</t>
  </si>
  <si>
    <t>ترتيب الوسيط</t>
  </si>
  <si>
    <t>10 - 14</t>
  </si>
  <si>
    <t>الفئات العمرية الخمسية</t>
  </si>
  <si>
    <t>الحد الأدنى للفئة الوسيطية</t>
  </si>
  <si>
    <t>تكرار متجمع صاعد سابق للفئة الوسيطية</t>
  </si>
  <si>
    <t>تكرار متجمع صاعد لاحق للفئة الوسيطية</t>
  </si>
  <si>
    <t>طول الفئة الوسيطية</t>
  </si>
  <si>
    <t>قيمة العمر المنصف للسكان " سنة "</t>
  </si>
  <si>
    <t>الإناث</t>
  </si>
  <si>
    <t xml:space="preserve">حساب العمر المنصف للسكان </t>
  </si>
  <si>
    <t>ذكور</t>
  </si>
  <si>
    <t>إناث</t>
  </si>
  <si>
    <t>إجمالي</t>
  </si>
  <si>
    <t>يمكنك تغيير قيم الذكور و الإناث الرقمية في الجدول المجاور ، شريطة إدخال بيانات الذكور فقط  كقيم سالبة ، و بعد الإدخال الكلي ستجد أن قيمة العمر المنصف للسكان قد حسب تلقائياً ، لكل من الذكور و الإناث و إجمالي السكان . كما ستجد في الورقة الجانبية المعنونة في الأسفل " الهرم السكاني " أن الهرم السكاني قد رسم تلقائياً أيضاً .</t>
  </si>
  <si>
    <t>مع تحياتي و تمنياتي للجغرافيين بالتوفيق و النجاح</t>
  </si>
  <si>
    <t xml:space="preserve"> د . أمين علي محمد حسن</t>
  </si>
  <si>
    <t>أستاذ الجغرافيا المشارك - كلية الآداب - جامعة عدن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</si>
</sst>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* #,##0_-;_-* #,##0\-;_-* &quot;-&quot;_-;_-@_-"/>
    <numFmt numFmtId="170" formatCode="_-&quot;ر.ي.&quot;\ * #,##0.00_-;_-&quot;ر.ي.&quot;\ * #,##0.00\-;_-&quot;ر.ي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;[Red]0"/>
    <numFmt numFmtId="180" formatCode="0.00;[Red]0.00"/>
    <numFmt numFmtId="181" formatCode="0.0;[Red]0.0"/>
    <numFmt numFmtId="182" formatCode="0.00000"/>
    <numFmt numFmtId="183" formatCode="0.0000"/>
    <numFmt numFmtId="184" formatCode="0.000"/>
    <numFmt numFmtId="185" formatCode="[$-2401]dd\ mmmm\,\ yyyy"/>
    <numFmt numFmtId="186" formatCode="[$-2401]hh:mm:ss\ AM/PM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2" fontId="2" fillId="12" borderId="10" xfId="0" applyNumberFormat="1" applyFont="1" applyFill="1" applyBorder="1" applyAlignment="1" applyProtection="1">
      <alignment horizontal="center" vertical="center"/>
      <protection hidden="1"/>
    </xf>
    <xf numFmtId="179" fontId="0" fillId="0" borderId="0" xfId="0" applyNumberFormat="1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hidden="1"/>
    </xf>
    <xf numFmtId="0" fontId="46" fillId="0" borderId="11" xfId="0" applyFont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49" fontId="0" fillId="34" borderId="10" xfId="0" applyNumberFormat="1" applyFont="1" applyFill="1" applyBorder="1" applyAlignment="1" applyProtection="1">
      <alignment horizontal="center" vertical="center" readingOrder="2"/>
      <protection hidden="1"/>
    </xf>
    <xf numFmtId="179" fontId="0" fillId="0" borderId="10" xfId="0" applyNumberFormat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 readingOrder="2"/>
      <protection hidden="1"/>
    </xf>
    <xf numFmtId="179" fontId="2" fillId="35" borderId="10" xfId="0" applyNumberFormat="1" applyFont="1" applyFill="1" applyBorder="1" applyAlignment="1" applyProtection="1">
      <alignment horizontal="center"/>
      <protection hidden="1"/>
    </xf>
    <xf numFmtId="0" fontId="2" fillId="13" borderId="10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6" borderId="10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14" xfId="0" applyFont="1" applyFill="1" applyBorder="1" applyAlignment="1" applyProtection="1">
      <alignment horizontal="center" vertical="center"/>
      <protection hidden="1"/>
    </xf>
    <xf numFmtId="0" fontId="6" fillId="8" borderId="15" xfId="0" applyFont="1" applyFill="1" applyBorder="1" applyAlignment="1" applyProtection="1">
      <alignment horizontal="center" vertical="center"/>
      <protection hidden="1"/>
    </xf>
    <xf numFmtId="0" fontId="6" fillId="8" borderId="16" xfId="0" applyFont="1" applyFill="1" applyBorder="1" applyAlignment="1" applyProtection="1">
      <alignment horizontal="center" vertical="center"/>
      <protection hidden="1"/>
    </xf>
    <xf numFmtId="0" fontId="6" fillId="8" borderId="0" xfId="0" applyFont="1" applyFill="1" applyBorder="1" applyAlignment="1" applyProtection="1">
      <alignment horizontal="center" vertical="center"/>
      <protection hidden="1"/>
    </xf>
    <xf numFmtId="0" fontId="6" fillId="8" borderId="17" xfId="0" applyFont="1" applyFill="1" applyBorder="1" applyAlignment="1" applyProtection="1">
      <alignment horizontal="center" vertical="center"/>
      <protection hidden="1"/>
    </xf>
    <xf numFmtId="0" fontId="6" fillId="8" borderId="18" xfId="0" applyFont="1" applyFill="1" applyBorder="1" applyAlignment="1" applyProtection="1">
      <alignment horizontal="center" vertical="center"/>
      <protection hidden="1"/>
    </xf>
    <xf numFmtId="0" fontId="6" fillId="8" borderId="19" xfId="0" applyFont="1" applyFill="1" applyBorder="1" applyAlignment="1" applyProtection="1">
      <alignment horizontal="center" vertical="center"/>
      <protection hidden="1"/>
    </xf>
    <xf numFmtId="0" fontId="6" fillId="8" borderId="2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7" borderId="21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5" fillId="16" borderId="13" xfId="0" applyFont="1" applyFill="1" applyBorder="1" applyAlignment="1" applyProtection="1">
      <alignment horizontal="center" vertical="center" wrapText="1"/>
      <protection hidden="1"/>
    </xf>
    <xf numFmtId="0" fontId="5" fillId="16" borderId="14" xfId="0" applyFont="1" applyFill="1" applyBorder="1" applyAlignment="1" applyProtection="1">
      <alignment horizontal="center" vertical="center" wrapText="1"/>
      <protection hidden="1"/>
    </xf>
    <xf numFmtId="0" fontId="5" fillId="16" borderId="15" xfId="0" applyFont="1" applyFill="1" applyBorder="1" applyAlignment="1" applyProtection="1">
      <alignment horizontal="center" vertical="center" wrapText="1"/>
      <protection hidden="1"/>
    </xf>
    <xf numFmtId="0" fontId="5" fillId="16" borderId="16" xfId="0" applyFont="1" applyFill="1" applyBorder="1" applyAlignment="1" applyProtection="1">
      <alignment horizontal="center" vertical="center" wrapText="1"/>
      <protection hidden="1"/>
    </xf>
    <xf numFmtId="0" fontId="5" fillId="16" borderId="0" xfId="0" applyFont="1" applyFill="1" applyBorder="1" applyAlignment="1" applyProtection="1">
      <alignment horizontal="center" vertical="center" wrapText="1"/>
      <protection hidden="1"/>
    </xf>
    <xf numFmtId="0" fontId="5" fillId="16" borderId="17" xfId="0" applyFont="1" applyFill="1" applyBorder="1" applyAlignment="1" applyProtection="1">
      <alignment horizontal="center" vertical="center" wrapText="1"/>
      <protection hidden="1"/>
    </xf>
    <xf numFmtId="0" fontId="5" fillId="16" borderId="18" xfId="0" applyFont="1" applyFill="1" applyBorder="1" applyAlignment="1" applyProtection="1">
      <alignment horizontal="center" vertical="center" wrapText="1"/>
      <protection hidden="1"/>
    </xf>
    <xf numFmtId="0" fontId="5" fillId="16" borderId="19" xfId="0" applyFont="1" applyFill="1" applyBorder="1" applyAlignment="1" applyProtection="1">
      <alignment horizontal="center" vertical="center" wrapText="1"/>
      <protection hidden="1"/>
    </xf>
    <xf numFmtId="0" fontId="5" fillId="16" borderId="2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الهرم السكاني لـ     </a:t>
            </a:r>
          </a:p>
        </c:rich>
      </c:tx>
      <c:layout>
        <c:manualLayout>
          <c:xMode val="factor"/>
          <c:yMode val="factor"/>
          <c:x val="0.00625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"/>
          <c:w val="0.92175"/>
          <c:h val="0.9835"/>
        </c:manualLayout>
      </c:layout>
      <c:lineChart>
        <c:grouping val="standard"/>
        <c:varyColors val="0"/>
        <c:ser>
          <c:idx val="0"/>
          <c:order val="0"/>
          <c:tx>
            <c:strRef>
              <c:f>'التركيب العمري - النوعي'!$B$4</c:f>
              <c:strCache>
                <c:ptCount val="1"/>
                <c:pt idx="0">
                  <c:v>الذكور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'التركيب العمري - النوعي'!$A$5:$A$22</c:f>
              <c:strCache>
                <c:ptCount val="18"/>
                <c:pt idx="0">
                  <c:v>0 - 4</c:v>
                </c:pt>
                <c:pt idx="1">
                  <c:v>5 - 9 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+</c:v>
                </c:pt>
              </c:strCache>
            </c:strRef>
          </c:cat>
          <c:val>
            <c:numRef>
              <c:f>'التركيب العمري - النوعي'!$B$5:$B$22</c:f>
              <c:numCache>
                <c:ptCount val="18"/>
                <c:pt idx="0">
                  <c:v>-1501298</c:v>
                </c:pt>
                <c:pt idx="1">
                  <c:v>-1567172</c:v>
                </c:pt>
                <c:pt idx="2">
                  <c:v>-1513478</c:v>
                </c:pt>
                <c:pt idx="3">
                  <c:v>-1264913</c:v>
                </c:pt>
                <c:pt idx="4">
                  <c:v>-965999</c:v>
                </c:pt>
                <c:pt idx="5">
                  <c:v>-729636</c:v>
                </c:pt>
                <c:pt idx="6">
                  <c:v>-487497</c:v>
                </c:pt>
                <c:pt idx="7">
                  <c:v>-430521</c:v>
                </c:pt>
                <c:pt idx="8">
                  <c:v>-354770</c:v>
                </c:pt>
                <c:pt idx="9">
                  <c:v>-283611</c:v>
                </c:pt>
                <c:pt idx="10">
                  <c:v>-254737</c:v>
                </c:pt>
                <c:pt idx="11">
                  <c:v>-150106</c:v>
                </c:pt>
                <c:pt idx="12">
                  <c:v>-170406</c:v>
                </c:pt>
                <c:pt idx="13">
                  <c:v>-96560</c:v>
                </c:pt>
                <c:pt idx="14">
                  <c:v>-114141</c:v>
                </c:pt>
                <c:pt idx="15">
                  <c:v>-50940</c:v>
                </c:pt>
                <c:pt idx="16">
                  <c:v>-51584</c:v>
                </c:pt>
                <c:pt idx="17">
                  <c:v>-42250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'التركيب العمري - النوعي'!$C$4</c:f>
              <c:strCache>
                <c:ptCount val="1"/>
                <c:pt idx="0">
                  <c:v>الإناث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'التركيب العمري - النوعي'!$A$5:$A$22</c:f>
              <c:strCache>
                <c:ptCount val="18"/>
                <c:pt idx="0">
                  <c:v>0 - 4</c:v>
                </c:pt>
                <c:pt idx="1">
                  <c:v>5 - 9 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+</c:v>
                </c:pt>
              </c:strCache>
            </c:strRef>
          </c:cat>
          <c:val>
            <c:numRef>
              <c:f>'التركيب العمري - النوعي'!$C$5:$C$22</c:f>
              <c:numCache>
                <c:ptCount val="18"/>
                <c:pt idx="0">
                  <c:v>1436849</c:v>
                </c:pt>
                <c:pt idx="1">
                  <c:v>1487392</c:v>
                </c:pt>
                <c:pt idx="2">
                  <c:v>1355285</c:v>
                </c:pt>
                <c:pt idx="3">
                  <c:v>1211237</c:v>
                </c:pt>
                <c:pt idx="4">
                  <c:v>925662</c:v>
                </c:pt>
                <c:pt idx="5">
                  <c:v>741437</c:v>
                </c:pt>
                <c:pt idx="6">
                  <c:v>479480</c:v>
                </c:pt>
                <c:pt idx="7">
                  <c:v>477260</c:v>
                </c:pt>
                <c:pt idx="8">
                  <c:v>373041</c:v>
                </c:pt>
                <c:pt idx="9">
                  <c:v>301099</c:v>
                </c:pt>
                <c:pt idx="10">
                  <c:v>244090</c:v>
                </c:pt>
                <c:pt idx="11">
                  <c:v>137360</c:v>
                </c:pt>
                <c:pt idx="12">
                  <c:v>154213</c:v>
                </c:pt>
                <c:pt idx="13">
                  <c:v>86521</c:v>
                </c:pt>
                <c:pt idx="14">
                  <c:v>104478</c:v>
                </c:pt>
                <c:pt idx="15">
                  <c:v>43129</c:v>
                </c:pt>
                <c:pt idx="16">
                  <c:v>48225</c:v>
                </c:pt>
                <c:pt idx="17">
                  <c:v>36531</c:v>
                </c:pt>
              </c:numCache>
            </c:numRef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475"/>
          <c:y val="0.14675"/>
          <c:w val="0.088"/>
          <c:h val="0.115"/>
        </c:manualLayout>
      </c:layout>
      <c:overlay val="0"/>
      <c:spPr>
        <a:noFill/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الهرم السكاني لـ</a:t>
            </a:r>
          </a:p>
        </c:rich>
      </c:tx>
      <c:layout>
        <c:manualLayout>
          <c:xMode val="factor"/>
          <c:yMode val="factor"/>
          <c:x val="-0.15875"/>
          <c:y val="0.066"/>
        </c:manualLayout>
      </c:layout>
      <c:spPr>
        <a:noFill/>
        <a:ln w="3175">
          <a:noFill/>
        </a:ln>
      </c:spPr>
    </c:title>
    <c:view3D>
      <c:rotX val="15"/>
      <c:hPercent val="150"/>
      <c:rotY val="20"/>
      <c:depthPercent val="110"/>
      <c:rAngAx val="1"/>
    </c:view3D>
    <c:plotArea>
      <c:layout>
        <c:manualLayout>
          <c:xMode val="edge"/>
          <c:yMode val="edge"/>
          <c:x val="0.0065"/>
          <c:y val="0.01975"/>
          <c:w val="0.9555"/>
          <c:h val="0.952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'التركيب العمري - النوعي'!$B$4</c:f>
              <c:strCache>
                <c:ptCount val="1"/>
                <c:pt idx="0">
                  <c:v>الذكور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'التركيب العمري - النوعي'!$A$5:$A$22</c:f>
              <c:strCache>
                <c:ptCount val="18"/>
                <c:pt idx="0">
                  <c:v>0 - 4</c:v>
                </c:pt>
                <c:pt idx="1">
                  <c:v>5 - 9 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+</c:v>
                </c:pt>
              </c:strCache>
            </c:strRef>
          </c:cat>
          <c:val>
            <c:numRef>
              <c:f>'التركيب العمري - النوعي'!$B$5:$B$22</c:f>
              <c:numCache>
                <c:ptCount val="18"/>
                <c:pt idx="0">
                  <c:v>-1501298</c:v>
                </c:pt>
                <c:pt idx="1">
                  <c:v>-1567172</c:v>
                </c:pt>
                <c:pt idx="2">
                  <c:v>-1513478</c:v>
                </c:pt>
                <c:pt idx="3">
                  <c:v>-1264913</c:v>
                </c:pt>
                <c:pt idx="4">
                  <c:v>-965999</c:v>
                </c:pt>
                <c:pt idx="5">
                  <c:v>-729636</c:v>
                </c:pt>
                <c:pt idx="6">
                  <c:v>-487497</c:v>
                </c:pt>
                <c:pt idx="7">
                  <c:v>-430521</c:v>
                </c:pt>
                <c:pt idx="8">
                  <c:v>-354770</c:v>
                </c:pt>
                <c:pt idx="9">
                  <c:v>-283611</c:v>
                </c:pt>
                <c:pt idx="10">
                  <c:v>-254737</c:v>
                </c:pt>
                <c:pt idx="11">
                  <c:v>-150106</c:v>
                </c:pt>
                <c:pt idx="12">
                  <c:v>-170406</c:v>
                </c:pt>
                <c:pt idx="13">
                  <c:v>-96560</c:v>
                </c:pt>
                <c:pt idx="14">
                  <c:v>-114141</c:v>
                </c:pt>
                <c:pt idx="15">
                  <c:v>-50940</c:v>
                </c:pt>
                <c:pt idx="16">
                  <c:v>-51584</c:v>
                </c:pt>
                <c:pt idx="17">
                  <c:v>-42250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'التركيب العمري - النوعي'!$C$4</c:f>
              <c:strCache>
                <c:ptCount val="1"/>
                <c:pt idx="0">
                  <c:v>الإناث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'التركيب العمري - النوعي'!$A$5:$A$22</c:f>
              <c:strCache>
                <c:ptCount val="18"/>
                <c:pt idx="0">
                  <c:v>0 - 4</c:v>
                </c:pt>
                <c:pt idx="1">
                  <c:v>5 - 9 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+</c:v>
                </c:pt>
              </c:strCache>
            </c:strRef>
          </c:cat>
          <c:val>
            <c:numRef>
              <c:f>'التركيب العمري - النوعي'!$C$5:$C$22</c:f>
              <c:numCache>
                <c:ptCount val="18"/>
                <c:pt idx="0">
                  <c:v>1436849</c:v>
                </c:pt>
                <c:pt idx="1">
                  <c:v>1487392</c:v>
                </c:pt>
                <c:pt idx="2">
                  <c:v>1355285</c:v>
                </c:pt>
                <c:pt idx="3">
                  <c:v>1211237</c:v>
                </c:pt>
                <c:pt idx="4">
                  <c:v>925662</c:v>
                </c:pt>
                <c:pt idx="5">
                  <c:v>741437</c:v>
                </c:pt>
                <c:pt idx="6">
                  <c:v>479480</c:v>
                </c:pt>
                <c:pt idx="7">
                  <c:v>477260</c:v>
                </c:pt>
                <c:pt idx="8">
                  <c:v>373041</c:v>
                </c:pt>
                <c:pt idx="9">
                  <c:v>301099</c:v>
                </c:pt>
                <c:pt idx="10">
                  <c:v>244090</c:v>
                </c:pt>
                <c:pt idx="11">
                  <c:v>137360</c:v>
                </c:pt>
                <c:pt idx="12">
                  <c:v>154213</c:v>
                </c:pt>
                <c:pt idx="13">
                  <c:v>86521</c:v>
                </c:pt>
                <c:pt idx="14">
                  <c:v>104478</c:v>
                </c:pt>
                <c:pt idx="15">
                  <c:v>43129</c:v>
                </c:pt>
                <c:pt idx="16">
                  <c:v>48225</c:v>
                </c:pt>
                <c:pt idx="17">
                  <c:v>36531</c:v>
                </c:pt>
              </c:numCache>
            </c:numRef>
          </c:val>
          <c:shape val="box"/>
        </c:ser>
        <c:overlap val="100"/>
        <c:gapWidth val="8"/>
        <c:gapDepth val="0"/>
        <c:shape val="box"/>
        <c:axId val="1962716"/>
        <c:axId val="17664445"/>
      </c:bar3DChart>
      <c:catAx>
        <c:axId val="1962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627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72075"/>
          <c:y val="0.14325"/>
          <c:w val="0.10875"/>
          <c:h val="0.145"/>
        </c:manualLayout>
      </c:layout>
      <c:overlay val="0"/>
      <c:spPr>
        <a:noFill/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مخطط1">
    <tabColor indexed="40"/>
  </sheetPr>
  <sheetViews>
    <sheetView workbookViewId="0" zoomScale="6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مخطط2">
    <tabColor indexed="40"/>
  </sheetPr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Chart 1"/>
        <xdr:cNvGraphicFramePr/>
      </xdr:nvGraphicFramePr>
      <xdr:xfrm>
        <a:off x="0" y="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M24"/>
  <sheetViews>
    <sheetView rightToLeft="1" tabSelected="1" zoomScalePageLayoutView="0" workbookViewId="0" topLeftCell="A1">
      <selection activeCell="M9" sqref="M9"/>
    </sheetView>
  </sheetViews>
  <sheetFormatPr defaultColWidth="8.8515625" defaultRowHeight="12.75"/>
  <cols>
    <col min="1" max="1" width="11.7109375" style="1" customWidth="1"/>
    <col min="2" max="2" width="13.28125" style="1" customWidth="1"/>
    <col min="3" max="3" width="14.00390625" style="1" customWidth="1"/>
    <col min="4" max="4" width="13.7109375" style="1" customWidth="1"/>
    <col min="5" max="5" width="3.7109375" style="1" customWidth="1"/>
    <col min="6" max="6" width="3.8515625" style="1" customWidth="1"/>
    <col min="7" max="7" width="4.421875" style="1" customWidth="1"/>
    <col min="8" max="8" width="3.57421875" style="1" customWidth="1"/>
    <col min="9" max="9" width="4.28125" style="1" customWidth="1"/>
    <col min="10" max="10" width="15.7109375" style="1" customWidth="1"/>
    <col min="11" max="11" width="9.00390625" style="1" customWidth="1"/>
    <col min="12" max="12" width="9.28125" style="1" customWidth="1"/>
    <col min="13" max="13" width="9.7109375" style="1" customWidth="1"/>
    <col min="14" max="16384" width="8.8515625" style="1" customWidth="1"/>
  </cols>
  <sheetData>
    <row r="2" ht="13.5" thickBot="1"/>
    <row r="3" spans="1:13" ht="17.25" customHeight="1" thickBot="1" thickTop="1">
      <c r="A3" s="30" t="s">
        <v>26</v>
      </c>
      <c r="B3" s="28" t="s">
        <v>15</v>
      </c>
      <c r="C3" s="29"/>
      <c r="D3" s="32" t="s">
        <v>18</v>
      </c>
      <c r="E3" s="5" t="s">
        <v>22</v>
      </c>
      <c r="F3" s="5" t="s">
        <v>23</v>
      </c>
      <c r="G3" s="6" t="s">
        <v>19</v>
      </c>
      <c r="I3" s="5"/>
      <c r="J3" s="5"/>
      <c r="K3" s="5" t="s">
        <v>16</v>
      </c>
      <c r="L3" s="5" t="s">
        <v>17</v>
      </c>
      <c r="M3" s="5" t="s">
        <v>18</v>
      </c>
    </row>
    <row r="4" spans="1:13" ht="17.25" customHeight="1" thickBot="1" thickTop="1">
      <c r="A4" s="30"/>
      <c r="B4" s="7" t="s">
        <v>16</v>
      </c>
      <c r="C4" s="13" t="s">
        <v>32</v>
      </c>
      <c r="D4" s="32"/>
      <c r="E4" s="5"/>
      <c r="F4" s="5"/>
      <c r="G4" s="5"/>
      <c r="H4" s="5"/>
      <c r="I4" s="5"/>
      <c r="J4" s="5" t="s">
        <v>24</v>
      </c>
      <c r="K4" s="5">
        <f>E22/2</f>
        <v>5014809.5</v>
      </c>
      <c r="L4" s="5">
        <f>F22/2</f>
        <v>4821644.5</v>
      </c>
      <c r="M4" s="5">
        <f>G22/2</f>
        <v>9836454</v>
      </c>
    </row>
    <row r="5" spans="1:13" ht="14.25" thickBot="1" thickTop="1">
      <c r="A5" s="8" t="s">
        <v>20</v>
      </c>
      <c r="B5" s="9">
        <v>-1501298</v>
      </c>
      <c r="C5" s="14">
        <v>1436849</v>
      </c>
      <c r="D5" s="17">
        <f>ABS(B5)+C5</f>
        <v>2938147</v>
      </c>
      <c r="E5" s="5">
        <f>ABS(B5)</f>
        <v>1501298</v>
      </c>
      <c r="F5" s="5">
        <f>C5</f>
        <v>1436849</v>
      </c>
      <c r="G5" s="5">
        <f>D5</f>
        <v>2938147</v>
      </c>
      <c r="H5" s="5"/>
      <c r="I5" s="5">
        <v>0</v>
      </c>
      <c r="J5" s="5" t="s">
        <v>27</v>
      </c>
      <c r="K5" s="5">
        <f>LOOKUP(K4,E5:E22,I5:I22)+5</f>
        <v>15</v>
      </c>
      <c r="L5" s="5">
        <f>LOOKUP(L4,F5:F22,I5:I22)+5</f>
        <v>15</v>
      </c>
      <c r="M5" s="5">
        <f>LOOKUP(M4,G5:G22,I5:I22)+5</f>
        <v>15</v>
      </c>
    </row>
    <row r="6" spans="1:13" ht="14.25" thickBot="1" thickTop="1">
      <c r="A6" s="8" t="s">
        <v>21</v>
      </c>
      <c r="B6" s="9">
        <v>-1567172</v>
      </c>
      <c r="C6" s="14">
        <v>1487392</v>
      </c>
      <c r="D6" s="17">
        <f aca="true" t="shared" si="0" ref="D6:D22">ABS(B6)+C6</f>
        <v>3054564</v>
      </c>
      <c r="E6" s="5">
        <f>ABS(B6)+E5</f>
        <v>3068470</v>
      </c>
      <c r="F6" s="5">
        <f>C6+F5</f>
        <v>2924241</v>
      </c>
      <c r="G6" s="5">
        <f>D6+G5</f>
        <v>5992711</v>
      </c>
      <c r="H6" s="5"/>
      <c r="I6" s="5">
        <v>5</v>
      </c>
      <c r="J6" s="5" t="s">
        <v>28</v>
      </c>
      <c r="K6" s="5">
        <f>LOOKUP(K4,E5:E22)</f>
        <v>4581948</v>
      </c>
      <c r="L6" s="5">
        <f>LOOKUP(L4,F5:F22)</f>
        <v>4279526</v>
      </c>
      <c r="M6" s="5">
        <f>LOOKUP(M4,G5:G22)</f>
        <v>8861474</v>
      </c>
    </row>
    <row r="7" spans="1:13" ht="14.25" thickBot="1" thickTop="1">
      <c r="A7" s="8" t="s">
        <v>25</v>
      </c>
      <c r="B7" s="9">
        <v>-1513478</v>
      </c>
      <c r="C7" s="14">
        <v>1355285</v>
      </c>
      <c r="D7" s="17">
        <f t="shared" si="0"/>
        <v>2868763</v>
      </c>
      <c r="E7" s="5">
        <f aca="true" t="shared" si="1" ref="E7:E22">ABS(B7)+E6</f>
        <v>4581948</v>
      </c>
      <c r="F7" s="5">
        <f aca="true" t="shared" si="2" ref="F7:F22">C7+F6</f>
        <v>4279526</v>
      </c>
      <c r="G7" s="5">
        <f aca="true" t="shared" si="3" ref="G7:G22">D7+G6</f>
        <v>8861474</v>
      </c>
      <c r="H7" s="5"/>
      <c r="I7" s="5">
        <v>10</v>
      </c>
      <c r="J7" s="5" t="s">
        <v>29</v>
      </c>
      <c r="K7" s="5">
        <f>LOOKUP(K5+5,I5:I22,E5:E22)</f>
        <v>6812860</v>
      </c>
      <c r="L7" s="5">
        <f>LOOKUP(L5+5,I5:I22,F5:F22)</f>
        <v>6416425</v>
      </c>
      <c r="M7" s="5">
        <f>LOOKUP(M5+5,I5:I22,G5:G22)</f>
        <v>13229285</v>
      </c>
    </row>
    <row r="8" spans="1:13" ht="14.25" thickBot="1" thickTop="1">
      <c r="A8" s="8" t="s">
        <v>12</v>
      </c>
      <c r="B8" s="9">
        <v>-1264913</v>
      </c>
      <c r="C8" s="14">
        <v>1211237</v>
      </c>
      <c r="D8" s="17">
        <f t="shared" si="0"/>
        <v>2476150</v>
      </c>
      <c r="E8" s="5">
        <f t="shared" si="1"/>
        <v>5846861</v>
      </c>
      <c r="F8" s="5">
        <f t="shared" si="2"/>
        <v>5490763</v>
      </c>
      <c r="G8" s="5">
        <f t="shared" si="3"/>
        <v>11337624</v>
      </c>
      <c r="H8" s="5"/>
      <c r="I8" s="5">
        <v>15</v>
      </c>
      <c r="J8" s="5" t="s">
        <v>30</v>
      </c>
      <c r="K8" s="5">
        <v>5</v>
      </c>
      <c r="L8" s="5">
        <v>5</v>
      </c>
      <c r="M8" s="5">
        <v>5</v>
      </c>
    </row>
    <row r="9" spans="1:13" ht="27" thickBot="1" thickTop="1">
      <c r="A9" s="8" t="s">
        <v>13</v>
      </c>
      <c r="B9" s="9">
        <v>-965999</v>
      </c>
      <c r="C9" s="14">
        <v>925662</v>
      </c>
      <c r="D9" s="17">
        <f t="shared" si="0"/>
        <v>1891661</v>
      </c>
      <c r="E9" s="5">
        <f t="shared" si="1"/>
        <v>6812860</v>
      </c>
      <c r="F9" s="5">
        <f t="shared" si="2"/>
        <v>6416425</v>
      </c>
      <c r="G9" s="5">
        <f t="shared" si="3"/>
        <v>13229285</v>
      </c>
      <c r="H9" s="5"/>
      <c r="I9" s="2">
        <v>20</v>
      </c>
      <c r="J9" s="12" t="s">
        <v>31</v>
      </c>
      <c r="K9" s="3">
        <f>K5+(((K4-K6)/(K7-K6))*K8)</f>
        <v>15.97014472108268</v>
      </c>
      <c r="L9" s="3">
        <f>L5+(((L4-L6)/(L7-L6))*L8)</f>
        <v>16.26847010551271</v>
      </c>
      <c r="M9" s="3">
        <f>M5+(((M4-M6)/(M7-M6))*M8)</f>
        <v>16.116096827449724</v>
      </c>
    </row>
    <row r="10" spans="1:13" ht="14.25" thickBot="1" thickTop="1">
      <c r="A10" s="8" t="s">
        <v>14</v>
      </c>
      <c r="B10" s="9">
        <v>-729636</v>
      </c>
      <c r="C10" s="14">
        <v>741437</v>
      </c>
      <c r="D10" s="17">
        <f t="shared" si="0"/>
        <v>1471073</v>
      </c>
      <c r="E10" s="5">
        <f t="shared" si="1"/>
        <v>7542496</v>
      </c>
      <c r="F10" s="5">
        <f t="shared" si="2"/>
        <v>7157862</v>
      </c>
      <c r="G10" s="5">
        <f t="shared" si="3"/>
        <v>14700358</v>
      </c>
      <c r="H10" s="5"/>
      <c r="I10" s="2">
        <v>25</v>
      </c>
      <c r="K10" s="16" t="s">
        <v>34</v>
      </c>
      <c r="L10" s="16" t="s">
        <v>35</v>
      </c>
      <c r="M10" s="16" t="s">
        <v>36</v>
      </c>
    </row>
    <row r="11" spans="1:13" ht="17.25" thickBot="1" thickTop="1">
      <c r="A11" s="8" t="s">
        <v>0</v>
      </c>
      <c r="B11" s="9">
        <v>-487497</v>
      </c>
      <c r="C11" s="14">
        <v>479480</v>
      </c>
      <c r="D11" s="17">
        <f t="shared" si="0"/>
        <v>966977</v>
      </c>
      <c r="E11" s="5">
        <f t="shared" si="1"/>
        <v>8029993</v>
      </c>
      <c r="F11" s="5">
        <f t="shared" si="2"/>
        <v>7637342</v>
      </c>
      <c r="G11" s="5">
        <f t="shared" si="3"/>
        <v>15667335</v>
      </c>
      <c r="H11" s="5"/>
      <c r="I11" s="2">
        <v>30</v>
      </c>
      <c r="J11" s="31" t="s">
        <v>33</v>
      </c>
      <c r="K11" s="31"/>
      <c r="L11" s="31"/>
      <c r="M11" s="31"/>
    </row>
    <row r="12" spans="1:12" ht="14.25" thickBot="1" thickTop="1">
      <c r="A12" s="8" t="s">
        <v>1</v>
      </c>
      <c r="B12" s="9">
        <v>-430521</v>
      </c>
      <c r="C12" s="14">
        <v>477260</v>
      </c>
      <c r="D12" s="17">
        <f t="shared" si="0"/>
        <v>907781</v>
      </c>
      <c r="E12" s="5">
        <f t="shared" si="1"/>
        <v>8460514</v>
      </c>
      <c r="F12" s="5">
        <f t="shared" si="2"/>
        <v>8114602</v>
      </c>
      <c r="G12" s="5">
        <f t="shared" si="3"/>
        <v>16575116</v>
      </c>
      <c r="H12" s="5"/>
      <c r="I12" s="2">
        <v>35</v>
      </c>
      <c r="J12" s="4"/>
      <c r="K12" s="4"/>
      <c r="L12" s="4"/>
    </row>
    <row r="13" spans="1:13" ht="15.75" customHeight="1" thickBot="1" thickTop="1">
      <c r="A13" s="8" t="s">
        <v>2</v>
      </c>
      <c r="B13" s="9">
        <v>-354770</v>
      </c>
      <c r="C13" s="14">
        <v>373041</v>
      </c>
      <c r="D13" s="17">
        <f t="shared" si="0"/>
        <v>727811</v>
      </c>
      <c r="E13" s="5">
        <f t="shared" si="1"/>
        <v>8815284</v>
      </c>
      <c r="F13" s="5">
        <f t="shared" si="2"/>
        <v>8487643</v>
      </c>
      <c r="G13" s="5">
        <f t="shared" si="3"/>
        <v>17302927</v>
      </c>
      <c r="H13" s="5"/>
      <c r="I13" s="2">
        <v>40</v>
      </c>
      <c r="J13" s="33" t="s">
        <v>37</v>
      </c>
      <c r="K13" s="34"/>
      <c r="L13" s="34"/>
      <c r="M13" s="35"/>
    </row>
    <row r="14" spans="1:13" ht="14.25" thickBot="1" thickTop="1">
      <c r="A14" s="8" t="s">
        <v>3</v>
      </c>
      <c r="B14" s="9">
        <v>-283611</v>
      </c>
      <c r="C14" s="14">
        <v>301099</v>
      </c>
      <c r="D14" s="17">
        <f t="shared" si="0"/>
        <v>584710</v>
      </c>
      <c r="E14" s="5">
        <f t="shared" si="1"/>
        <v>9098895</v>
      </c>
      <c r="F14" s="5">
        <f t="shared" si="2"/>
        <v>8788742</v>
      </c>
      <c r="G14" s="5">
        <f t="shared" si="3"/>
        <v>17887637</v>
      </c>
      <c r="H14" s="5"/>
      <c r="I14" s="2">
        <v>45</v>
      </c>
      <c r="J14" s="36"/>
      <c r="K14" s="37"/>
      <c r="L14" s="37"/>
      <c r="M14" s="38"/>
    </row>
    <row r="15" spans="1:13" ht="14.25" thickBot="1" thickTop="1">
      <c r="A15" s="8" t="s">
        <v>4</v>
      </c>
      <c r="B15" s="9">
        <v>-254737</v>
      </c>
      <c r="C15" s="14">
        <v>244090</v>
      </c>
      <c r="D15" s="17">
        <f t="shared" si="0"/>
        <v>498827</v>
      </c>
      <c r="E15" s="5">
        <f t="shared" si="1"/>
        <v>9353632</v>
      </c>
      <c r="F15" s="5">
        <f t="shared" si="2"/>
        <v>9032832</v>
      </c>
      <c r="G15" s="5">
        <f t="shared" si="3"/>
        <v>18386464</v>
      </c>
      <c r="H15" s="5"/>
      <c r="I15" s="2">
        <v>50</v>
      </c>
      <c r="J15" s="36"/>
      <c r="K15" s="37"/>
      <c r="L15" s="37"/>
      <c r="M15" s="38"/>
    </row>
    <row r="16" spans="1:13" ht="14.25" thickBot="1" thickTop="1">
      <c r="A16" s="8" t="s">
        <v>5</v>
      </c>
      <c r="B16" s="9">
        <v>-150106</v>
      </c>
      <c r="C16" s="14">
        <v>137360</v>
      </c>
      <c r="D16" s="17">
        <f t="shared" si="0"/>
        <v>287466</v>
      </c>
      <c r="E16" s="5">
        <f t="shared" si="1"/>
        <v>9503738</v>
      </c>
      <c r="F16" s="5">
        <f t="shared" si="2"/>
        <v>9170192</v>
      </c>
      <c r="G16" s="5">
        <f t="shared" si="3"/>
        <v>18673930</v>
      </c>
      <c r="H16" s="5"/>
      <c r="I16" s="2">
        <v>55</v>
      </c>
      <c r="J16" s="36"/>
      <c r="K16" s="37"/>
      <c r="L16" s="37"/>
      <c r="M16" s="38"/>
    </row>
    <row r="17" spans="1:13" ht="14.25" thickBot="1" thickTop="1">
      <c r="A17" s="8" t="s">
        <v>6</v>
      </c>
      <c r="B17" s="9">
        <v>-170406</v>
      </c>
      <c r="C17" s="14">
        <v>154213</v>
      </c>
      <c r="D17" s="17">
        <f t="shared" si="0"/>
        <v>324619</v>
      </c>
      <c r="E17" s="5">
        <f t="shared" si="1"/>
        <v>9674144</v>
      </c>
      <c r="F17" s="5">
        <f t="shared" si="2"/>
        <v>9324405</v>
      </c>
      <c r="G17" s="5">
        <f t="shared" si="3"/>
        <v>18998549</v>
      </c>
      <c r="H17" s="5"/>
      <c r="I17" s="2">
        <v>60</v>
      </c>
      <c r="J17" s="36"/>
      <c r="K17" s="37"/>
      <c r="L17" s="37"/>
      <c r="M17" s="38"/>
    </row>
    <row r="18" spans="1:13" ht="14.25" thickBot="1" thickTop="1">
      <c r="A18" s="8" t="s">
        <v>7</v>
      </c>
      <c r="B18" s="9">
        <v>-96560</v>
      </c>
      <c r="C18" s="14">
        <v>86521</v>
      </c>
      <c r="D18" s="17">
        <f t="shared" si="0"/>
        <v>183081</v>
      </c>
      <c r="E18" s="5">
        <f t="shared" si="1"/>
        <v>9770704</v>
      </c>
      <c r="F18" s="5">
        <f t="shared" si="2"/>
        <v>9410926</v>
      </c>
      <c r="G18" s="5">
        <f t="shared" si="3"/>
        <v>19181630</v>
      </c>
      <c r="H18" s="5"/>
      <c r="I18" s="2">
        <v>65</v>
      </c>
      <c r="J18" s="36"/>
      <c r="K18" s="37"/>
      <c r="L18" s="37"/>
      <c r="M18" s="38"/>
    </row>
    <row r="19" spans="1:13" ht="14.25" thickBot="1" thickTop="1">
      <c r="A19" s="8" t="s">
        <v>8</v>
      </c>
      <c r="B19" s="9">
        <v>-114141</v>
      </c>
      <c r="C19" s="14">
        <v>104478</v>
      </c>
      <c r="D19" s="17">
        <f t="shared" si="0"/>
        <v>218619</v>
      </c>
      <c r="E19" s="5">
        <f t="shared" si="1"/>
        <v>9884845</v>
      </c>
      <c r="F19" s="5">
        <f t="shared" si="2"/>
        <v>9515404</v>
      </c>
      <c r="G19" s="5">
        <f t="shared" si="3"/>
        <v>19400249</v>
      </c>
      <c r="H19" s="5"/>
      <c r="I19" s="2">
        <v>70</v>
      </c>
      <c r="J19" s="36"/>
      <c r="K19" s="37"/>
      <c r="L19" s="37"/>
      <c r="M19" s="38"/>
    </row>
    <row r="20" spans="1:13" ht="14.25" thickBot="1" thickTop="1">
      <c r="A20" s="8" t="s">
        <v>9</v>
      </c>
      <c r="B20" s="9">
        <v>-50940</v>
      </c>
      <c r="C20" s="14">
        <v>43129</v>
      </c>
      <c r="D20" s="17">
        <f t="shared" si="0"/>
        <v>94069</v>
      </c>
      <c r="E20" s="5">
        <f t="shared" si="1"/>
        <v>9935785</v>
      </c>
      <c r="F20" s="5">
        <f t="shared" si="2"/>
        <v>9558533</v>
      </c>
      <c r="G20" s="5">
        <f t="shared" si="3"/>
        <v>19494318</v>
      </c>
      <c r="H20" s="5"/>
      <c r="I20" s="2">
        <v>75</v>
      </c>
      <c r="J20" s="39"/>
      <c r="K20" s="40"/>
      <c r="L20" s="40"/>
      <c r="M20" s="41"/>
    </row>
    <row r="21" spans="1:9" ht="14.25" thickBot="1" thickTop="1">
      <c r="A21" s="8" t="s">
        <v>10</v>
      </c>
      <c r="B21" s="9">
        <v>-51584</v>
      </c>
      <c r="C21" s="14">
        <v>48225</v>
      </c>
      <c r="D21" s="17">
        <f t="shared" si="0"/>
        <v>99809</v>
      </c>
      <c r="E21" s="5">
        <f t="shared" si="1"/>
        <v>9987369</v>
      </c>
      <c r="F21" s="5">
        <f t="shared" si="2"/>
        <v>9606758</v>
      </c>
      <c r="G21" s="5">
        <f t="shared" si="3"/>
        <v>19594127</v>
      </c>
      <c r="H21" s="5"/>
      <c r="I21" s="2">
        <v>80</v>
      </c>
    </row>
    <row r="22" spans="1:13" ht="16.5" thickBot="1" thickTop="1">
      <c r="A22" s="8" t="s">
        <v>11</v>
      </c>
      <c r="B22" s="9">
        <v>-42250</v>
      </c>
      <c r="C22" s="14">
        <v>36531</v>
      </c>
      <c r="D22" s="17">
        <f t="shared" si="0"/>
        <v>78781</v>
      </c>
      <c r="E22" s="5">
        <f t="shared" si="1"/>
        <v>10029619</v>
      </c>
      <c r="F22" s="5">
        <f t="shared" si="2"/>
        <v>9643289</v>
      </c>
      <c r="G22" s="5">
        <f t="shared" si="3"/>
        <v>19672908</v>
      </c>
      <c r="H22" s="5"/>
      <c r="I22" s="2">
        <v>85</v>
      </c>
      <c r="J22" s="19" t="s">
        <v>38</v>
      </c>
      <c r="K22" s="20"/>
      <c r="L22" s="20"/>
      <c r="M22" s="21"/>
    </row>
    <row r="23" spans="1:13" ht="16.5" thickBot="1" thickTop="1">
      <c r="A23" s="10" t="s">
        <v>18</v>
      </c>
      <c r="B23" s="11">
        <f>SUM(B5:B22)</f>
        <v>-10029619</v>
      </c>
      <c r="C23" s="15">
        <f>SUM(C5:C22)</f>
        <v>9643289</v>
      </c>
      <c r="D23" s="18">
        <f>SUM(D5:D22)</f>
        <v>19672908</v>
      </c>
      <c r="E23" s="5"/>
      <c r="F23" s="5"/>
      <c r="G23" s="5"/>
      <c r="H23" s="5"/>
      <c r="I23" s="5"/>
      <c r="J23" s="22" t="s">
        <v>39</v>
      </c>
      <c r="K23" s="23"/>
      <c r="L23" s="23"/>
      <c r="M23" s="24"/>
    </row>
    <row r="24" spans="10:13" ht="16.5" thickBot="1" thickTop="1">
      <c r="J24" s="25" t="s">
        <v>40</v>
      </c>
      <c r="K24" s="26"/>
      <c r="L24" s="26"/>
      <c r="M24" s="27"/>
    </row>
  </sheetData>
  <sheetProtection password="CAAB" sheet="1" objects="1" scenarios="1" formatColumns="0"/>
  <mergeCells count="8">
    <mergeCell ref="J22:M22"/>
    <mergeCell ref="J23:M23"/>
    <mergeCell ref="J24:M24"/>
    <mergeCell ref="B3:C3"/>
    <mergeCell ref="A3:A4"/>
    <mergeCell ref="J11:M11"/>
    <mergeCell ref="D3:D4"/>
    <mergeCell ref="J13:M2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dcterms:created xsi:type="dcterms:W3CDTF">2010-02-10T02:52:52Z</dcterms:created>
  <dcterms:modified xsi:type="dcterms:W3CDTF">2021-04-17T21:15:28Z</dcterms:modified>
  <cp:category/>
  <cp:version/>
  <cp:contentType/>
  <cp:contentStatus/>
</cp:coreProperties>
</file>